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0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<sst xmlns="http://schemas.openxmlformats.org/spreadsheetml/2006/main" count="142" uniqueCount="67">
  <si>
    <t>Номенклатура</t>
  </si>
  <si>
    <t>Марка/модель</t>
  </si>
  <si>
    <t>Кількість</t>
  </si>
  <si>
    <t>Вартість одиниці</t>
  </si>
  <si>
    <t>Загальна вартість</t>
  </si>
  <si>
    <t>uah | eur | usd</t>
  </si>
  <si>
    <t>місце придбання</t>
  </si>
  <si>
    <t>Гибрідний інвертор</t>
  </si>
  <si>
    <t>ANJ-4000W-24V WIFI</t>
  </si>
  <si>
    <t>usd</t>
  </si>
  <si>
    <t>Aliexpress</t>
  </si>
  <si>
    <t>Сонячні панелі</t>
  </si>
  <si>
    <t>JKM445N-54HL4R-V</t>
  </si>
  <si>
    <t>uah</t>
  </si>
  <si>
    <t>Altek Ukraine</t>
  </si>
  <si>
    <t>Доставка сонячних панелей</t>
  </si>
  <si>
    <t>Nova Poshta</t>
  </si>
  <si>
    <t>З'єднання сточка для оцинкованого металопрофіля 41*41 з болтами гайками та шайбами</t>
  </si>
  <si>
    <t>SUN TECHNOLOGY prom.ua</t>
  </si>
  <si>
    <t>Гвинт-шуруп М10*200 оцинковка під шестигранник</t>
  </si>
  <si>
    <t>Комплект кріплення для сонячних панелей крайній, кінцевий 30 мм</t>
  </si>
  <si>
    <t>Межмодульный комплект крепления для солнечных панелей</t>
  </si>
  <si>
    <t>Кабель соларний для сонячних панелей 6мм2. LAAP німецький (красний-чорний, порівну)</t>
  </si>
  <si>
    <t>профіль універсальний  41х41 мм, перфорований (ПП.007), 
оцинкований (DX51D+Zn275), товщина 1,5 мм, L - 6 м - 12 м</t>
  </si>
  <si>
    <t>380933282330 STARPROM Kharkiv</t>
  </si>
  <si>
    <t>з'єднувач ШВ 35х35х35, перфорований ПП.007, оцинкований (DX51D+Zn275), L - 0,3 м * 4 шт. × 147 грн./м.п.</t>
  </si>
  <si>
    <t>Доставка профілю</t>
  </si>
  <si>
    <t>Пакування відправлення, порізка</t>
  </si>
  <si>
    <t>Daly BMS Active Balancer LiFePO4 Battery Equalizer 24V - активний балансір</t>
  </si>
  <si>
    <t>Daly BMS 8S 24V 150A Lifepo4 з блютуз та вентилятором - контролер батареї</t>
  </si>
  <si>
    <t>olx.ua</t>
  </si>
  <si>
    <t>Армированный скотч (стекловолоконный) 48мм х 50м</t>
  </si>
  <si>
    <t>Комірки Eve LF105 Prismatic 105Ah - 105A LiFePO4 - 3.2V A-grade</t>
  </si>
  <si>
    <t>Eve LF105 Prismatic</t>
  </si>
  <si>
    <t>eur</t>
  </si>
  <si>
    <t>nkon.nl</t>
  </si>
  <si>
    <t>Силовий запобіжник до 150 ампер DC і 58 вольтів</t>
  </si>
  <si>
    <t>prom.ua</t>
  </si>
  <si>
    <t xml:space="preserve">Прокладка стеклотекстоліт між комірками   Eve LF105 </t>
  </si>
  <si>
    <t xml:space="preserve">Винт установочный DIN 913 M4x20 A4 LiFePO4 - шпилька  </t>
  </si>
  <si>
    <t>Корпусна прохідна клема 200А М8/М6 мідь / комплект клемма проходная</t>
  </si>
  <si>
    <t>Кабель силовий 35 мм2 (між АКБ та інвертором)</t>
  </si>
  <si>
    <t>Наконечник втулковий для двох дротів ТЕ 6-14 із ізоляцією (100 шт./паковання)</t>
  </si>
  <si>
    <t>Crimper Cable Cutter Adjustable Automatic Wire Stripper Multifunction - крімпер</t>
  </si>
  <si>
    <t xml:space="preserve">Дроти для збірки силового щита 
18AWG = 2 x 3 м. (чорний/червоний) , AWG10 = 2 x 2 м (чорний/червоний) , AWG12 = 2 х 1 м (чорний/червоний)  </t>
  </si>
  <si>
    <t xml:space="preserve">Корпус силового щита ABS  , дві рейки DIN </t>
  </si>
  <si>
    <t>Crimping Pliers HSC8 6-4A Tubular Terminal Crimper Wire  - крімпер для обжимки клем щитових</t>
  </si>
  <si>
    <t>Crimping Pliers 6-50mm簡/AWG 10-1/0 Tube Terminal Crimper H - крімпер для обжимки силових клем</t>
  </si>
  <si>
    <t>Solar PV Connector male and female 1000VDC 30A Solar Panel Branch Connectors for PV Cable 2.5/4/6mm2 Комплекти</t>
  </si>
  <si>
    <t>Solar photovoltaic PV Combiner Box With Lightning Protection 1 input 1 out DC 600V Fuse MCB SPD Waterproof Box IP65</t>
  </si>
  <si>
    <t>2P 4P 10/30/100/300mA Type AC RCCB RCD ELCB Electromagnetic Residual Current Circuit Breaker Differential 
Breaker Safety Switch 2P 32A, 300mA</t>
  </si>
  <si>
    <t>Din Rail Adjustable Over Under Voltage Protective Device Protector Current Limit Protection 
Voltmeter Kwh 63A 80A 110V 230V</t>
  </si>
  <si>
    <t>TPN 1P+N Mini Circuit breaker MCB 10A,16A,20A,25A,32A
TPN 32A</t>
  </si>
  <si>
    <t>4P 63A TOMZN MTS Dual Power Manual Transfer Isolating Switch Interlock Circuit Breaker  63A, 4</t>
  </si>
  <si>
    <t>4P 63A TOMZN MTS Dual Power Manual Transfer Isolating Switch Interlock Circuit Breaker  40A, 3</t>
  </si>
  <si>
    <t>100Pcs Car Accessories Terminal Eletrico Wire Conector Crimp Connectors Terminal Connector
 Cable End Crimps Insulated Ferrule  10 AWG 6.0 SQMM, Red</t>
  </si>
  <si>
    <t>100Pcs Car Accessories Terminal Eletrico Wire Conector Crimp Connectors Terminal Connector
18 AWG 1.0 SQMM, Blue</t>
  </si>
  <si>
    <t>100Pcs Car Accessories Terminal Eletrico Wire Conector Crimp Connectors Terminal Connector
10 AWG 6.0 SQMM, Blue</t>
  </si>
  <si>
    <t>SC25-6, 10PCS
Copper Lug Ring Wire Connectors Bare Cable Electric Crimp Terminal</t>
  </si>
  <si>
    <t>Yellow Ring 4-6MM Insulated Wire Connector Electrical Crimp Terminal Cable Wire 12-10AWG Car Audio Crimp Connectors
RV5.5-4, 50PCS</t>
  </si>
  <si>
    <t>Yellow Ring 4-6MM Insulated Wire Connector Electrical Crimp Terminal Cable Wire 12-10AWG Car Audio Crimp Connectors
RV5.5-6, 50PCS</t>
  </si>
  <si>
    <t>180pcs Stainless Steel Flat Washer Plain Washer Flat Gasket Rings Assortment Kit for Sump Plugs 
M2 M2.5 M3 M4 M5 M6 M8 M10</t>
  </si>
  <si>
    <t xml:space="preserve">Hexagon Flange Nuts M3 M4 M5 M6 M8 M10 M12 M16 M20 304 Stainless Steel Pinking Automatic locking nut DIN6923 Serrated Spinlock
M6 X 20pcs
</t>
  </si>
  <si>
    <t>Hexagon Flange Nuts M3 M4 M5 M6 M8 M10 M12 M16 M20 304 Stainless Steel Pinking Automatic locking nut DIN6923 Serrated Spinlock
M4 X 50pcs</t>
  </si>
  <si>
    <t>Загально, usd  =</t>
  </si>
  <si>
    <t>Загально, eur  =</t>
  </si>
  <si>
    <t>Загально, uah =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</si>
</sst>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1">
    <font>
      <sz val="11"/>
      <color theme="1"/>
      <name val="Calibri"/>
      <charset val="134"/>
      <scheme val="minor"/>
    </font>
    <font>
      <sz val="10.5"/>
      <color rgb="FF01011B"/>
      <name val="Segoe U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7"/>
  <sheetViews>
    <sheetView tabSelected="1" workbookViewId="0">
      <selection activeCell="A6" sqref="A6"/>
    </sheetView>
  </sheetViews>
  <sheetFormatPr defaultColWidth="9.14285714285714" defaultRowHeight="15" outlineLevelCol="7"/>
  <cols>
    <col min="1" max="1" width="107.428571428571" customWidth="1"/>
    <col min="2" max="2" width="20.1428571428571" customWidth="1"/>
    <col min="3" max="3" width="9.42857142857143" customWidth="1"/>
    <col min="4" max="4" width="16" customWidth="1"/>
    <col min="5" max="5" width="18" customWidth="1"/>
    <col min="6" max="6" width="15" customWidth="1"/>
    <col min="7" max="7" width="33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>
        <v>1</v>
      </c>
      <c r="D2">
        <v>248.25</v>
      </c>
      <c r="E2">
        <f>D2*C2</f>
        <v>248.25</v>
      </c>
      <c r="F2" t="s">
        <v>9</v>
      </c>
      <c r="G2" t="s">
        <v>10</v>
      </c>
    </row>
    <row r="3" spans="1:7">
      <c r="A3" t="s">
        <v>11</v>
      </c>
      <c r="B3" t="s">
        <v>12</v>
      </c>
      <c r="C3">
        <v>5</v>
      </c>
      <c r="D3">
        <f>E3/5</f>
        <v>4616.58</v>
      </c>
      <c r="E3">
        <v>23082.9</v>
      </c>
      <c r="F3" t="s">
        <v>13</v>
      </c>
      <c r="G3" t="s">
        <v>14</v>
      </c>
    </row>
    <row r="4" spans="1:7">
      <c r="A4" t="s">
        <v>15</v>
      </c>
      <c r="C4">
        <v>1</v>
      </c>
      <c r="D4">
        <v>2203</v>
      </c>
      <c r="E4">
        <f t="shared" ref="E4:E10" si="0">D4*C4</f>
        <v>2203</v>
      </c>
      <c r="F4" t="s">
        <v>13</v>
      </c>
      <c r="G4" t="s">
        <v>16</v>
      </c>
    </row>
    <row r="5" spans="1:7">
      <c r="A5" t="s">
        <v>17</v>
      </c>
      <c r="C5">
        <v>4</v>
      </c>
      <c r="D5">
        <v>65</v>
      </c>
      <c r="E5">
        <f t="shared" si="0"/>
        <v>260</v>
      </c>
      <c r="F5" t="s">
        <v>13</v>
      </c>
      <c r="G5" t="s">
        <v>18</v>
      </c>
    </row>
    <row r="6" ht="15.75" spans="1:7">
      <c r="A6" s="2" t="s">
        <v>19</v>
      </c>
      <c r="C6">
        <v>18</v>
      </c>
      <c r="D6">
        <v>35</v>
      </c>
      <c r="E6">
        <f t="shared" si="0"/>
        <v>630</v>
      </c>
      <c r="F6" t="s">
        <v>13</v>
      </c>
      <c r="G6" t="s">
        <v>18</v>
      </c>
    </row>
    <row r="7" spans="1:7">
      <c r="A7" t="s">
        <v>20</v>
      </c>
      <c r="C7">
        <v>4</v>
      </c>
      <c r="D7">
        <v>40</v>
      </c>
      <c r="E7">
        <f t="shared" si="0"/>
        <v>160</v>
      </c>
      <c r="F7" t="s">
        <v>13</v>
      </c>
      <c r="G7" t="s">
        <v>18</v>
      </c>
    </row>
    <row r="8" ht="15.75" spans="1:7">
      <c r="A8" s="2" t="s">
        <v>21</v>
      </c>
      <c r="C8">
        <v>8</v>
      </c>
      <c r="D8">
        <v>39</v>
      </c>
      <c r="E8">
        <f t="shared" si="0"/>
        <v>312</v>
      </c>
      <c r="F8" t="s">
        <v>13</v>
      </c>
      <c r="G8" t="s">
        <v>18</v>
      </c>
    </row>
    <row r="9" spans="1:7">
      <c r="A9" t="s">
        <v>22</v>
      </c>
      <c r="C9">
        <v>28</v>
      </c>
      <c r="D9">
        <v>55</v>
      </c>
      <c r="E9">
        <f t="shared" si="0"/>
        <v>1540</v>
      </c>
      <c r="F9" t="s">
        <v>13</v>
      </c>
      <c r="G9" t="s">
        <v>18</v>
      </c>
    </row>
    <row r="10" ht="32" customHeight="1" spans="1:7">
      <c r="A10" s="3" t="s">
        <v>23</v>
      </c>
      <c r="C10">
        <v>12</v>
      </c>
      <c r="D10">
        <v>147</v>
      </c>
      <c r="E10">
        <f t="shared" si="0"/>
        <v>1764</v>
      </c>
      <c r="F10" t="s">
        <v>13</v>
      </c>
      <c r="G10" t="s">
        <v>24</v>
      </c>
    </row>
    <row r="11" spans="1:7">
      <c r="A11" t="s">
        <v>25</v>
      </c>
      <c r="C11">
        <v>4</v>
      </c>
      <c r="D11">
        <f>E11/4</f>
        <v>57.5</v>
      </c>
      <c r="E11">
        <f>1994-E10</f>
        <v>230</v>
      </c>
      <c r="F11" t="s">
        <v>13</v>
      </c>
      <c r="G11" t="s">
        <v>24</v>
      </c>
    </row>
    <row r="12" spans="1:7">
      <c r="A12" t="s">
        <v>26</v>
      </c>
      <c r="C12">
        <v>1</v>
      </c>
      <c r="D12">
        <v>295</v>
      </c>
      <c r="E12">
        <f>D12*C12</f>
        <v>295</v>
      </c>
      <c r="F12" t="s">
        <v>13</v>
      </c>
      <c r="G12" t="s">
        <v>16</v>
      </c>
    </row>
    <row r="13" spans="1:7">
      <c r="A13" t="s">
        <v>27</v>
      </c>
      <c r="C13">
        <v>1</v>
      </c>
      <c r="D13">
        <v>54</v>
      </c>
      <c r="E13">
        <v>54</v>
      </c>
      <c r="F13" t="s">
        <v>13</v>
      </c>
      <c r="G13" t="s">
        <v>24</v>
      </c>
    </row>
    <row r="14" spans="1:7">
      <c r="A14" t="s">
        <v>28</v>
      </c>
      <c r="C14">
        <v>1</v>
      </c>
      <c r="D14">
        <v>17.82</v>
      </c>
      <c r="E14">
        <f>D14*C14</f>
        <v>17.82</v>
      </c>
      <c r="F14" t="s">
        <v>9</v>
      </c>
      <c r="G14" t="s">
        <v>10</v>
      </c>
    </row>
    <row r="15" spans="1:7">
      <c r="A15" t="s">
        <v>29</v>
      </c>
      <c r="C15">
        <v>1</v>
      </c>
      <c r="D15">
        <v>2845.5</v>
      </c>
      <c r="E15">
        <f>D15*C15</f>
        <v>2845.5</v>
      </c>
      <c r="F15" t="s">
        <v>13</v>
      </c>
      <c r="G15" t="s">
        <v>30</v>
      </c>
    </row>
    <row r="16" spans="1:7">
      <c r="A16" t="s">
        <v>31</v>
      </c>
      <c r="C16">
        <v>1</v>
      </c>
      <c r="D16">
        <v>212</v>
      </c>
      <c r="E16">
        <f>D16*C16</f>
        <v>212</v>
      </c>
      <c r="F16" t="s">
        <v>13</v>
      </c>
      <c r="G16" t="s">
        <v>30</v>
      </c>
    </row>
    <row r="17" spans="1:7">
      <c r="A17" t="s">
        <v>32</v>
      </c>
      <c r="B17" t="s">
        <v>33</v>
      </c>
      <c r="C17">
        <v>8</v>
      </c>
      <c r="D17">
        <f>E17/C17</f>
        <v>30.4425</v>
      </c>
      <c r="E17">
        <f>121.77*2</f>
        <v>243.54</v>
      </c>
      <c r="F17" t="s">
        <v>34</v>
      </c>
      <c r="G17" t="s">
        <v>35</v>
      </c>
    </row>
    <row r="18" spans="1:7">
      <c r="A18" t="s">
        <v>36</v>
      </c>
      <c r="C18">
        <v>1</v>
      </c>
      <c r="D18">
        <v>568.4</v>
      </c>
      <c r="E18">
        <f>D18*C18</f>
        <v>568.4</v>
      </c>
      <c r="F18" t="s">
        <v>13</v>
      </c>
      <c r="G18" t="s">
        <v>37</v>
      </c>
    </row>
    <row r="19" spans="1:7">
      <c r="A19" t="s">
        <v>38</v>
      </c>
      <c r="C19">
        <v>10</v>
      </c>
      <c r="D19">
        <v>25</v>
      </c>
      <c r="E19">
        <v>250</v>
      </c>
      <c r="F19" t="s">
        <v>13</v>
      </c>
      <c r="G19" t="s">
        <v>30</v>
      </c>
    </row>
    <row r="20" spans="1:7">
      <c r="A20" t="s">
        <v>39</v>
      </c>
      <c r="C20">
        <v>44</v>
      </c>
      <c r="D20">
        <f>E20/44</f>
        <v>5</v>
      </c>
      <c r="E20">
        <f>220</f>
        <v>220</v>
      </c>
      <c r="F20" t="s">
        <v>13</v>
      </c>
      <c r="G20" t="s">
        <v>30</v>
      </c>
    </row>
    <row r="21" spans="1:7">
      <c r="A21" t="s">
        <v>40</v>
      </c>
      <c r="C21">
        <v>1</v>
      </c>
      <c r="D21">
        <v>390</v>
      </c>
      <c r="E21">
        <f>D21*C21</f>
        <v>390</v>
      </c>
      <c r="F21" t="s">
        <v>13</v>
      </c>
      <c r="G21" t="s">
        <v>30</v>
      </c>
    </row>
    <row r="22" spans="1:7">
      <c r="A22" t="s">
        <v>41</v>
      </c>
      <c r="C22">
        <v>4</v>
      </c>
      <c r="D22">
        <v>120</v>
      </c>
      <c r="E22">
        <f>D22*C22</f>
        <v>480</v>
      </c>
      <c r="F22" t="s">
        <v>13</v>
      </c>
      <c r="G22" t="s">
        <v>30</v>
      </c>
    </row>
    <row r="23" spans="1:7">
      <c r="A23" t="s">
        <v>42</v>
      </c>
      <c r="C23">
        <v>1</v>
      </c>
      <c r="D23">
        <v>171</v>
      </c>
      <c r="E23">
        <f>D23*C23</f>
        <v>171</v>
      </c>
      <c r="F23" t="s">
        <v>13</v>
      </c>
      <c r="G23" t="s">
        <v>37</v>
      </c>
    </row>
    <row r="24" spans="1:7">
      <c r="A24" t="s">
        <v>43</v>
      </c>
      <c r="C24">
        <v>1</v>
      </c>
      <c r="D24">
        <v>8.04</v>
      </c>
      <c r="E24">
        <f>D24*C24</f>
        <v>8.04</v>
      </c>
      <c r="F24" t="s">
        <v>9</v>
      </c>
      <c r="G24" t="s">
        <v>10</v>
      </c>
    </row>
    <row r="25" ht="30" spans="1:7">
      <c r="A25" s="3" t="s">
        <v>44</v>
      </c>
      <c r="C25">
        <v>1</v>
      </c>
      <c r="D25">
        <v>530</v>
      </c>
      <c r="E25">
        <v>530</v>
      </c>
      <c r="F25" t="s">
        <v>13</v>
      </c>
      <c r="G25" t="s">
        <v>30</v>
      </c>
    </row>
    <row r="26" spans="1:7">
      <c r="A26" t="s">
        <v>45</v>
      </c>
      <c r="C26">
        <v>1</v>
      </c>
      <c r="D26">
        <v>260</v>
      </c>
      <c r="E26">
        <f>D26*C26</f>
        <v>260</v>
      </c>
      <c r="F26" t="s">
        <v>13</v>
      </c>
      <c r="G26" t="s">
        <v>30</v>
      </c>
    </row>
    <row r="27" spans="1:7">
      <c r="A27" t="s">
        <v>46</v>
      </c>
      <c r="C27">
        <v>1</v>
      </c>
      <c r="D27">
        <v>12.09</v>
      </c>
      <c r="E27">
        <f t="shared" ref="E27:E35" si="1">D27*C27</f>
        <v>12.09</v>
      </c>
      <c r="F27" t="s">
        <v>9</v>
      </c>
      <c r="G27" t="s">
        <v>10</v>
      </c>
    </row>
    <row r="28" spans="1:7">
      <c r="A28" t="s">
        <v>47</v>
      </c>
      <c r="C28">
        <v>1</v>
      </c>
      <c r="D28">
        <v>18.05</v>
      </c>
      <c r="E28">
        <f t="shared" si="1"/>
        <v>18.05</v>
      </c>
      <c r="F28" t="s">
        <v>9</v>
      </c>
      <c r="G28" t="s">
        <v>10</v>
      </c>
    </row>
    <row r="29" spans="1:7">
      <c r="A29" t="s">
        <v>48</v>
      </c>
      <c r="C29">
        <v>5</v>
      </c>
      <c r="D29">
        <f>E29/C29</f>
        <v>0.772</v>
      </c>
      <c r="E29">
        <v>3.86</v>
      </c>
      <c r="F29" t="s">
        <v>9</v>
      </c>
      <c r="G29" t="s">
        <v>10</v>
      </c>
    </row>
    <row r="30" spans="1:7">
      <c r="A30" t="s">
        <v>49</v>
      </c>
      <c r="C30">
        <v>1</v>
      </c>
      <c r="D30">
        <v>37.61</v>
      </c>
      <c r="E30">
        <f t="shared" si="1"/>
        <v>37.61</v>
      </c>
      <c r="F30" t="s">
        <v>9</v>
      </c>
      <c r="G30" t="s">
        <v>10</v>
      </c>
    </row>
    <row r="31" ht="32" customHeight="1" spans="1:7">
      <c r="A31" s="3" t="s">
        <v>50</v>
      </c>
      <c r="C31">
        <v>2</v>
      </c>
      <c r="D31">
        <v>8.95</v>
      </c>
      <c r="E31">
        <f t="shared" si="1"/>
        <v>17.9</v>
      </c>
      <c r="F31" t="s">
        <v>9</v>
      </c>
      <c r="G31" t="s">
        <v>10</v>
      </c>
    </row>
    <row r="32" ht="30" customHeight="1" spans="1:7">
      <c r="A32" s="3" t="s">
        <v>51</v>
      </c>
      <c r="C32">
        <v>2</v>
      </c>
      <c r="D32">
        <v>14.3</v>
      </c>
      <c r="E32">
        <f t="shared" si="1"/>
        <v>28.6</v>
      </c>
      <c r="F32" t="s">
        <v>9</v>
      </c>
      <c r="G32" t="s">
        <v>10</v>
      </c>
    </row>
    <row r="33" ht="30" spans="1:7">
      <c r="A33" s="3" t="s">
        <v>52</v>
      </c>
      <c r="C33">
        <v>2</v>
      </c>
      <c r="D33">
        <v>3.19</v>
      </c>
      <c r="E33">
        <f t="shared" si="1"/>
        <v>6.38</v>
      </c>
      <c r="F33" t="s">
        <v>9</v>
      </c>
      <c r="G33" t="s">
        <v>10</v>
      </c>
    </row>
    <row r="34" spans="1:7">
      <c r="A34" t="s">
        <v>53</v>
      </c>
      <c r="C34">
        <v>1</v>
      </c>
      <c r="D34">
        <v>9.72</v>
      </c>
      <c r="E34">
        <f t="shared" si="1"/>
        <v>9.72</v>
      </c>
      <c r="F34" t="s">
        <v>9</v>
      </c>
      <c r="G34" t="s">
        <v>10</v>
      </c>
    </row>
    <row r="35" spans="1:7">
      <c r="A35" t="s">
        <v>54</v>
      </c>
      <c r="C35">
        <v>1</v>
      </c>
      <c r="D35">
        <v>7.68</v>
      </c>
      <c r="E35">
        <f t="shared" si="1"/>
        <v>7.68</v>
      </c>
      <c r="F35" t="s">
        <v>9</v>
      </c>
      <c r="G35" t="s">
        <v>10</v>
      </c>
    </row>
    <row r="36" ht="39" customHeight="1" spans="1:7">
      <c r="A36" s="3" t="s">
        <v>55</v>
      </c>
      <c r="C36">
        <v>100</v>
      </c>
      <c r="D36">
        <f t="shared" ref="D36:D41" si="2">E36/C36</f>
        <v>0.0179</v>
      </c>
      <c r="E36">
        <v>1.79</v>
      </c>
      <c r="F36" t="s">
        <v>9</v>
      </c>
      <c r="G36" t="s">
        <v>10</v>
      </c>
    </row>
    <row r="37" ht="45" customHeight="1" spans="1:7">
      <c r="A37" s="3" t="s">
        <v>56</v>
      </c>
      <c r="C37">
        <v>100</v>
      </c>
      <c r="D37">
        <f t="shared" si="2"/>
        <v>0.0121</v>
      </c>
      <c r="E37">
        <v>1.21</v>
      </c>
      <c r="F37" t="s">
        <v>9</v>
      </c>
      <c r="G37" t="s">
        <v>10</v>
      </c>
    </row>
    <row r="38" ht="57" customHeight="1" spans="1:7">
      <c r="A38" s="3" t="s">
        <v>57</v>
      </c>
      <c r="C38">
        <v>100</v>
      </c>
      <c r="D38">
        <f t="shared" si="2"/>
        <v>0.017</v>
      </c>
      <c r="E38">
        <v>1.7</v>
      </c>
      <c r="F38" t="s">
        <v>9</v>
      </c>
      <c r="G38" t="s">
        <v>10</v>
      </c>
    </row>
    <row r="39" ht="30" spans="1:7">
      <c r="A39" s="3" t="s">
        <v>58</v>
      </c>
      <c r="C39">
        <v>10</v>
      </c>
      <c r="D39">
        <f t="shared" si="2"/>
        <v>0.333</v>
      </c>
      <c r="E39">
        <v>3.33</v>
      </c>
      <c r="F39" t="s">
        <v>9</v>
      </c>
      <c r="G39" t="s">
        <v>10</v>
      </c>
    </row>
    <row r="40" ht="55" customHeight="1" spans="1:7">
      <c r="A40" s="3" t="s">
        <v>59</v>
      </c>
      <c r="C40">
        <v>50</v>
      </c>
      <c r="D40">
        <f t="shared" si="2"/>
        <v>0.0442</v>
      </c>
      <c r="E40">
        <v>2.21</v>
      </c>
      <c r="F40" t="s">
        <v>9</v>
      </c>
      <c r="G40" t="s">
        <v>10</v>
      </c>
    </row>
    <row r="41" ht="55" customHeight="1" spans="1:7">
      <c r="A41" s="3" t="s">
        <v>60</v>
      </c>
      <c r="C41">
        <v>50</v>
      </c>
      <c r="D41">
        <f t="shared" si="2"/>
        <v>0.048</v>
      </c>
      <c r="E41">
        <v>2.4</v>
      </c>
      <c r="F41" t="s">
        <v>9</v>
      </c>
      <c r="G41" t="s">
        <v>10</v>
      </c>
    </row>
    <row r="42" ht="52" customHeight="1" spans="1:7">
      <c r="A42" s="3" t="s">
        <v>61</v>
      </c>
      <c r="C42">
        <v>1</v>
      </c>
      <c r="D42">
        <v>4.35</v>
      </c>
      <c r="E42">
        <f>D42*C42</f>
        <v>4.35</v>
      </c>
      <c r="F42" t="s">
        <v>9</v>
      </c>
      <c r="G42" t="s">
        <v>10</v>
      </c>
    </row>
    <row r="43" ht="60" spans="1:7">
      <c r="A43" s="3" t="s">
        <v>62</v>
      </c>
      <c r="C43">
        <v>20</v>
      </c>
      <c r="D43">
        <f>E43/20</f>
        <v>0.126</v>
      </c>
      <c r="E43">
        <v>2.52</v>
      </c>
      <c r="F43" t="s">
        <v>9</v>
      </c>
      <c r="G43" t="s">
        <v>10</v>
      </c>
    </row>
    <row r="44" ht="63" customHeight="1" spans="1:7">
      <c r="A44" s="3" t="s">
        <v>63</v>
      </c>
      <c r="C44">
        <v>50</v>
      </c>
      <c r="D44">
        <f>E44/20</f>
        <v>0.133</v>
      </c>
      <c r="E44">
        <v>2.66</v>
      </c>
      <c r="F44" t="s">
        <v>9</v>
      </c>
      <c r="G44" t="s">
        <v>10</v>
      </c>
    </row>
    <row r="45" ht="49" customHeight="1" spans="7:8">
      <c r="G45" t="s">
        <v>64</v>
      </c>
      <c r="H45">
        <f>SUM(E44,E43,E42,E41,E40,E39,E38,E37,E36,E35,E34,E33,E32,E31,E30,E29,E28,E27,E24,E14,E2)</f>
        <v>438.17</v>
      </c>
    </row>
    <row r="46" spans="7:8">
      <c r="G46" t="s">
        <v>65</v>
      </c>
      <c r="H46">
        <f>E17</f>
        <v>243.54</v>
      </c>
    </row>
    <row r="47" spans="7:8">
      <c r="G47" t="s">
        <v>66</v>
      </c>
      <c r="H47">
        <f>SUM(E3,E4,E5,E6,E7,E8,E9,E10,E11,E12,E13,E15,E16,E18,E19,E20,E21,E22,E23,E25,E26)</f>
        <v>36457.8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ihtia</dc:creator>
  <cp:lastModifiedBy>Yugene Grinev</cp:lastModifiedBy>
  <dcterms:created xsi:type="dcterms:W3CDTF">2024-10-25T18:17:00Z</dcterms:created>
  <dcterms:modified xsi:type="dcterms:W3CDTF">2025-11-22T12:44:17Z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F94380F83BF64532B5B2D696E8421D80_11</vt:lpwstr>
  </property>
  <property fmtid="{D5CDD505-2E9C-101B-9397-08002B2CF9AE}" pid="3" name="KSOProductBuildVer">
    <vt:lpwstr>1049-12.2.0.23155</vt:lpwstr>
  </property>
</Properties>
</file>