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2685" yWindow="0" windowWidth="17400" windowHeight="8295"/>
  </bookViews>
  <sheets>
    <sheet name="Лист 1" sheetId="4" r:id="rId1"/>
  </sheets>
  <calcPr calcId="145621"/>
</workbook>
</file>

<file path=xl/calcChain.xml><?xml version="1.0" encoding="utf-8"?>
<calcChain xmlns="http://schemas.openxmlformats.org/spreadsheetml/2006/main">
  <c r="C6" i="4" l="1"/>
  <c r="C5" i="4"/>
  <c r="C7" i="4" l="1"/>
  <c r="C20" i="4" l="1"/>
  <c r="C21" i="4" s="1"/>
  <c r="C25" i="4" s="1"/>
  <c r="B20" i="4"/>
  <c r="G22" i="4"/>
  <c r="G26" i="4" s="1"/>
  <c r="B23" i="4"/>
  <c r="B27" i="4" s="1"/>
  <c r="G23" i="4"/>
  <c r="G27" i="4" s="1"/>
  <c r="G21" i="4"/>
  <c r="G25" i="4" s="1"/>
  <c r="C23" i="4"/>
  <c r="C27" i="4" s="1"/>
  <c r="C22" i="4" l="1"/>
  <c r="C26" i="4" s="1"/>
  <c r="B22" i="4"/>
  <c r="B26" i="4" s="1"/>
  <c r="G31" i="4"/>
  <c r="B21" i="4"/>
  <c r="B25" i="4" s="1"/>
  <c r="C29" i="4"/>
  <c r="B29" i="4" l="1"/>
  <c r="B31" i="4" s="1"/>
  <c r="B33" i="4" l="1"/>
  <c r="B35" i="4"/>
</calcChain>
</file>

<file path=xl/sharedStrings.xml><?xml version="1.0" encoding="utf-8"?>
<sst xmlns="http://schemas.openxmlformats.org/spreadsheetml/2006/main" count="38" uniqueCount="35">
  <si>
    <t>День</t>
  </si>
  <si>
    <t>Удельное потребление до 100 кВт*ч, кВт*ч</t>
  </si>
  <si>
    <t>Удельное потребление  100 - 600 кВт*ч, кВт*ч</t>
  </si>
  <si>
    <t>Удельное потребление свыше 600 кВт*ч, кВт*ч</t>
  </si>
  <si>
    <t>Оплата за потребление до 100 кВт*ч, грн.</t>
  </si>
  <si>
    <t>Оплата за потребление свыше 600 кВт*ч, грн.</t>
  </si>
  <si>
    <t>Оплата за потребление  100 - 600 кВт*ч, грн.</t>
  </si>
  <si>
    <t>Итого к оплате по зоне, грн.</t>
  </si>
  <si>
    <t>Расчет:</t>
  </si>
  <si>
    <t>Входные данные:</t>
  </si>
  <si>
    <t>Тарифы:</t>
  </si>
  <si>
    <t>Ночь</t>
  </si>
  <si>
    <t>Всего к оплате, грн:</t>
  </si>
  <si>
    <t>Удельный вес потребления, %</t>
  </si>
  <si>
    <t>Потребление до 100 кВт*ч, кВт*ч</t>
  </si>
  <si>
    <t>Потребление  100 - 600 кВт*ч, кВт*ч</t>
  </si>
  <si>
    <t>Потребление свыше 600 кВт*ч, кВт*ч</t>
  </si>
  <si>
    <t>Расчет при однотарифном учете:</t>
  </si>
  <si>
    <t>Коэффициенты:</t>
  </si>
  <si>
    <t>Показание счетчика</t>
  </si>
  <si>
    <t>предыдущие</t>
  </si>
  <si>
    <t>текущие</t>
  </si>
  <si>
    <t>разница</t>
  </si>
  <si>
    <t xml:space="preserve">день - </t>
  </si>
  <si>
    <t xml:space="preserve">ночной коэффициент - </t>
  </si>
  <si>
    <t xml:space="preserve">дневной коэффициент - </t>
  </si>
  <si>
    <t>потребление за периоды времени:</t>
  </si>
  <si>
    <t xml:space="preserve">І блок (до 100 кВт∙час), грн - </t>
  </si>
  <si>
    <t>ІІ блок (100 - 600 кВт∙час), грн -</t>
  </si>
  <si>
    <t>ІІI блок (свыше 600 кВт∙час.), грн -</t>
  </si>
  <si>
    <t xml:space="preserve">ночь - </t>
  </si>
  <si>
    <t xml:space="preserve">общее потребление -   </t>
  </si>
  <si>
    <t>Экономия, %:</t>
  </si>
  <si>
    <t>Экономия, грн:</t>
  </si>
  <si>
    <t>Расчет стоимости электроэнергии при условии использования двухзонных тарифов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</si>
</sst>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3" x14ac:knownFonts="1">
    <font>
      <sz val="10"/>
      <name val="Times New Roman"/>
    </font>
    <font>
      <sz val="10"/>
      <name val="Times New Roman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4"/>
      <color rgb="FFFF0000"/>
      <name val="Arial"/>
      <family val="2"/>
      <charset val="204"/>
    </font>
    <font>
      <b/>
      <i/>
      <sz val="14"/>
      <color rgb="FF002060"/>
      <name val="Arial"/>
      <family val="2"/>
      <charset val="204"/>
    </font>
    <font>
      <b/>
      <sz val="16"/>
      <color theme="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3">
    <xf numFmtId="0" fontId="0" fillId="0" borderId="0" xfId="0"/>
    <xf numFmtId="0" fontId="3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6" fillId="0" borderId="0" xfId="0" applyFont="1"/>
    <xf numFmtId="0" fontId="6" fillId="0" borderId="1" xfId="0" applyFont="1" applyBorder="1"/>
    <xf numFmtId="0" fontId="7" fillId="0" borderId="1" xfId="0" applyFont="1" applyBorder="1" applyAlignment="1">
      <alignment horizontal="center" vertical="center"/>
    </xf>
    <xf numFmtId="10" fontId="6" fillId="0" borderId="1" xfId="1" applyNumberFormat="1" applyFont="1" applyBorder="1"/>
    <xf numFmtId="4" fontId="6" fillId="0" borderId="1" xfId="0" applyNumberFormat="1" applyFont="1" applyBorder="1"/>
    <xf numFmtId="0" fontId="4" fillId="0" borderId="0" xfId="0" applyFont="1" applyAlignment="1"/>
    <xf numFmtId="0" fontId="9" fillId="0" borderId="6" xfId="0" applyFont="1" applyBorder="1"/>
    <xf numFmtId="0" fontId="6" fillId="0" borderId="7" xfId="0" applyFont="1" applyBorder="1"/>
    <xf numFmtId="4" fontId="6" fillId="0" borderId="7" xfId="0" applyNumberFormat="1" applyFont="1" applyBorder="1"/>
    <xf numFmtId="0" fontId="9" fillId="0" borderId="8" xfId="0" applyFont="1" applyBorder="1"/>
    <xf numFmtId="4" fontId="6" fillId="0" borderId="9" xfId="0" applyNumberFormat="1" applyFont="1" applyBorder="1"/>
    <xf numFmtId="0" fontId="0" fillId="0" borderId="0" xfId="0" applyFill="1"/>
    <xf numFmtId="0" fontId="0" fillId="3" borderId="4" xfId="0" applyFill="1" applyBorder="1"/>
    <xf numFmtId="0" fontId="0" fillId="3" borderId="5" xfId="0" applyFill="1" applyBorder="1"/>
    <xf numFmtId="0" fontId="9" fillId="3" borderId="6" xfId="0" applyFont="1" applyFill="1" applyBorder="1"/>
    <xf numFmtId="0" fontId="0" fillId="3" borderId="6" xfId="0" applyFill="1" applyBorder="1"/>
    <xf numFmtId="0" fontId="9" fillId="3" borderId="8" xfId="0" applyFont="1" applyFill="1" applyBorder="1"/>
    <xf numFmtId="0" fontId="0" fillId="3" borderId="0" xfId="0" applyFill="1"/>
    <xf numFmtId="0" fontId="8" fillId="0" borderId="10" xfId="0" applyFont="1" applyBorder="1" applyAlignment="1">
      <alignment horizontal="right"/>
    </xf>
    <xf numFmtId="0" fontId="6" fillId="0" borderId="11" xfId="0" applyFont="1" applyBorder="1"/>
    <xf numFmtId="0" fontId="0" fillId="0" borderId="11" xfId="0" applyBorder="1"/>
    <xf numFmtId="0" fontId="0" fillId="3" borderId="11" xfId="0" applyFill="1" applyBorder="1"/>
    <xf numFmtId="4" fontId="8" fillId="3" borderId="12" xfId="0" applyNumberFormat="1" applyFont="1" applyFill="1" applyBorder="1"/>
    <xf numFmtId="10" fontId="8" fillId="0" borderId="12" xfId="1" applyNumberFormat="1" applyFont="1" applyBorder="1"/>
    <xf numFmtId="0" fontId="3" fillId="0" borderId="4" xfId="0" applyFont="1" applyBorder="1"/>
    <xf numFmtId="0" fontId="3" fillId="0" borderId="0" xfId="0" applyFont="1" applyBorder="1"/>
    <xf numFmtId="0" fontId="6" fillId="0" borderId="6" xfId="0" applyFont="1" applyBorder="1"/>
    <xf numFmtId="0" fontId="7" fillId="0" borderId="7" xfId="0" applyFont="1" applyBorder="1" applyAlignment="1">
      <alignment horizontal="center" vertical="center"/>
    </xf>
    <xf numFmtId="10" fontId="6" fillId="0" borderId="7" xfId="1" applyNumberFormat="1" applyFont="1" applyBorder="1"/>
    <xf numFmtId="2" fontId="6" fillId="0" borderId="7" xfId="0" applyNumberFormat="1" applyFont="1" applyBorder="1"/>
    <xf numFmtId="4" fontId="6" fillId="0" borderId="14" xfId="0" applyNumberFormat="1" applyFont="1" applyBorder="1"/>
    <xf numFmtId="4" fontId="8" fillId="4" borderId="11" xfId="0" applyNumberFormat="1" applyFont="1" applyFill="1" applyBorder="1"/>
    <xf numFmtId="0" fontId="3" fillId="0" borderId="0" xfId="0" applyFont="1" applyFill="1"/>
    <xf numFmtId="0" fontId="4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10" fontId="6" fillId="0" borderId="0" xfId="1" applyNumberFormat="1" applyFont="1" applyFill="1" applyBorder="1"/>
    <xf numFmtId="4" fontId="6" fillId="0" borderId="0" xfId="0" applyNumberFormat="1" applyFont="1" applyFill="1" applyBorder="1"/>
    <xf numFmtId="2" fontId="6" fillId="0" borderId="0" xfId="0" applyNumberFormat="1" applyFont="1" applyFill="1" applyBorder="1"/>
    <xf numFmtId="0" fontId="6" fillId="0" borderId="0" xfId="0" applyFont="1" applyFill="1" applyBorder="1"/>
    <xf numFmtId="0" fontId="6" fillId="0" borderId="0" xfId="0" applyFont="1" applyFill="1"/>
    <xf numFmtId="0" fontId="6" fillId="0" borderId="11" xfId="0" applyFont="1" applyFill="1" applyBorder="1"/>
    <xf numFmtId="0" fontId="5" fillId="0" borderId="21" xfId="0" applyFont="1" applyBorder="1" applyAlignment="1">
      <alignment horizontal="right" vertical="center"/>
    </xf>
    <xf numFmtId="164" fontId="11" fillId="2" borderId="7" xfId="0" applyNumberFormat="1" applyFont="1" applyFill="1" applyBorder="1" applyAlignment="1">
      <alignment horizontal="center" vertical="center"/>
    </xf>
    <xf numFmtId="164" fontId="11" fillId="2" borderId="9" xfId="0" applyNumberFormat="1" applyFont="1" applyFill="1" applyBorder="1" applyAlignment="1">
      <alignment horizontal="center" vertical="center"/>
    </xf>
    <xf numFmtId="2" fontId="11" fillId="2" borderId="23" xfId="0" applyNumberFormat="1" applyFont="1" applyFill="1" applyBorder="1" applyAlignment="1">
      <alignment horizontal="center" vertical="center"/>
    </xf>
    <xf numFmtId="2" fontId="11" fillId="2" borderId="7" xfId="0" applyNumberFormat="1" applyFont="1" applyFill="1" applyBorder="1" applyAlignment="1">
      <alignment horizontal="center" vertical="center"/>
    </xf>
    <xf numFmtId="2" fontId="6" fillId="3" borderId="7" xfId="0" applyNumberFormat="1" applyFont="1" applyFill="1" applyBorder="1"/>
    <xf numFmtId="2" fontId="0" fillId="3" borderId="7" xfId="0" applyNumberFormat="1" applyFill="1" applyBorder="1"/>
    <xf numFmtId="2" fontId="6" fillId="3" borderId="9" xfId="0" applyNumberFormat="1" applyFont="1" applyFill="1" applyBorder="1"/>
    <xf numFmtId="2" fontId="11" fillId="2" borderId="9" xfId="0" applyNumberFormat="1" applyFont="1" applyFill="1" applyBorder="1" applyAlignment="1">
      <alignment horizontal="center" vertical="center"/>
    </xf>
    <xf numFmtId="0" fontId="4" fillId="0" borderId="0" xfId="0" applyFont="1" applyBorder="1" applyAlignment="1"/>
    <xf numFmtId="2" fontId="10" fillId="0" borderId="29" xfId="0" applyNumberFormat="1" applyFont="1" applyFill="1" applyBorder="1" applyAlignment="1">
      <alignment horizontal="center" vertical="center"/>
    </xf>
    <xf numFmtId="2" fontId="0" fillId="0" borderId="30" xfId="0" applyNumberFormat="1" applyBorder="1"/>
    <xf numFmtId="0" fontId="0" fillId="0" borderId="4" xfId="0" applyBorder="1"/>
    <xf numFmtId="4" fontId="8" fillId="0" borderId="12" xfId="0" applyNumberFormat="1" applyFont="1" applyFill="1" applyBorder="1"/>
    <xf numFmtId="0" fontId="7" fillId="0" borderId="33" xfId="0" applyFont="1" applyFill="1" applyBorder="1" applyAlignment="1">
      <alignment horizontal="center"/>
    </xf>
    <xf numFmtId="0" fontId="7" fillId="0" borderId="31" xfId="0" applyFont="1" applyFill="1" applyBorder="1" applyAlignment="1">
      <alignment horizontal="center"/>
    </xf>
    <xf numFmtId="0" fontId="7" fillId="6" borderId="32" xfId="0" applyFont="1" applyFill="1" applyBorder="1" applyAlignment="1">
      <alignment horizontal="center"/>
    </xf>
    <xf numFmtId="2" fontId="10" fillId="6" borderId="26" xfId="0" applyNumberFormat="1" applyFont="1" applyFill="1" applyBorder="1" applyAlignment="1">
      <alignment horizontal="center" vertical="center"/>
    </xf>
    <xf numFmtId="2" fontId="10" fillId="6" borderId="27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12" fillId="5" borderId="10" xfId="0" applyFont="1" applyFill="1" applyBorder="1" applyAlignment="1">
      <alignment horizontal="center" wrapText="1"/>
    </xf>
    <xf numFmtId="0" fontId="12" fillId="5" borderId="11" xfId="0" applyFont="1" applyFill="1" applyBorder="1" applyAlignment="1">
      <alignment horizontal="center" wrapText="1"/>
    </xf>
    <xf numFmtId="0" fontId="12" fillId="5" borderId="12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right" vertical="center" wrapText="1"/>
    </xf>
    <xf numFmtId="0" fontId="5" fillId="0" borderId="28" xfId="0" applyFont="1" applyBorder="1" applyAlignment="1">
      <alignment horizontal="right" vertical="center" wrapText="1"/>
    </xf>
    <xf numFmtId="0" fontId="5" fillId="0" borderId="22" xfId="0" applyFont="1" applyBorder="1" applyAlignment="1">
      <alignment horizontal="right" vertical="center"/>
    </xf>
    <xf numFmtId="0" fontId="5" fillId="0" borderId="23" xfId="0" applyFont="1" applyBorder="1" applyAlignment="1">
      <alignment horizontal="right" vertical="center"/>
    </xf>
    <xf numFmtId="0" fontId="5" fillId="0" borderId="24" xfId="0" applyFont="1" applyBorder="1" applyAlignment="1">
      <alignment horizontal="right" vertical="center"/>
    </xf>
    <xf numFmtId="0" fontId="5" fillId="0" borderId="25" xfId="0" applyFont="1" applyBorder="1" applyAlignment="1">
      <alignment horizontal="right" vertical="center"/>
    </xf>
    <xf numFmtId="0" fontId="5" fillId="0" borderId="22" xfId="0" applyFont="1" applyBorder="1" applyAlignment="1">
      <alignment horizontal="right" vertical="center" wrapText="1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/>
    </xf>
    <xf numFmtId="0" fontId="5" fillId="0" borderId="25" xfId="0" applyFont="1" applyBorder="1" applyAlignment="1">
      <alignment horizontal="right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topLeftCell="A19" zoomScale="115" zoomScaleNormal="115" workbookViewId="0">
      <selection activeCell="F7" sqref="F7"/>
    </sheetView>
  </sheetViews>
  <sheetFormatPr defaultColWidth="8.83203125" defaultRowHeight="12.75" x14ac:dyDescent="0.2"/>
  <cols>
    <col min="1" max="1" width="59.1640625" customWidth="1"/>
    <col min="2" max="2" width="18.1640625" customWidth="1"/>
    <col min="3" max="3" width="20" customWidth="1"/>
    <col min="4" max="4" width="19.33203125" style="15" bestFit="1" customWidth="1"/>
    <col min="5" max="5" width="19.83203125" customWidth="1"/>
    <col min="6" max="6" width="57" customWidth="1"/>
    <col min="7" max="7" width="10.6640625" bestFit="1" customWidth="1"/>
  </cols>
  <sheetData>
    <row r="1" spans="1:5" ht="38.25" customHeight="1" thickBot="1" x14ac:dyDescent="0.35">
      <c r="A1" s="74" t="s">
        <v>34</v>
      </c>
      <c r="B1" s="75"/>
      <c r="C1" s="75"/>
      <c r="D1" s="75"/>
      <c r="E1" s="76"/>
    </row>
    <row r="2" spans="1:5" ht="18" x14ac:dyDescent="0.25">
      <c r="A2" s="71" t="s">
        <v>9</v>
      </c>
      <c r="B2" s="72"/>
      <c r="C2" s="72"/>
      <c r="D2" s="72"/>
      <c r="E2" s="73"/>
    </row>
    <row r="3" spans="1:5" ht="18" x14ac:dyDescent="0.25">
      <c r="A3" s="28"/>
      <c r="B3" s="29"/>
      <c r="C3" s="77" t="s">
        <v>19</v>
      </c>
      <c r="D3" s="77"/>
      <c r="E3" s="78"/>
    </row>
    <row r="4" spans="1:5" ht="18" x14ac:dyDescent="0.25">
      <c r="A4" s="59"/>
      <c r="B4" s="56"/>
      <c r="C4" s="63" t="s">
        <v>22</v>
      </c>
      <c r="D4" s="61" t="s">
        <v>20</v>
      </c>
      <c r="E4" s="62" t="s">
        <v>21</v>
      </c>
    </row>
    <row r="5" spans="1:5" ht="18.75" x14ac:dyDescent="0.2">
      <c r="A5" s="82" t="s">
        <v>26</v>
      </c>
      <c r="B5" s="47" t="s">
        <v>23</v>
      </c>
      <c r="C5" s="64">
        <f>E5-D5</f>
        <v>125.69999999999999</v>
      </c>
      <c r="D5" s="50">
        <v>102.4</v>
      </c>
      <c r="E5" s="51">
        <v>228.1</v>
      </c>
    </row>
    <row r="6" spans="1:5" ht="18.75" x14ac:dyDescent="0.2">
      <c r="A6" s="82"/>
      <c r="B6" s="47" t="s">
        <v>30</v>
      </c>
      <c r="C6" s="64">
        <f>E6-D6</f>
        <v>36.799999999999997</v>
      </c>
      <c r="D6" s="50">
        <v>31</v>
      </c>
      <c r="E6" s="51">
        <v>67.8</v>
      </c>
    </row>
    <row r="7" spans="1:5" ht="18.75" thickBot="1" x14ac:dyDescent="0.25">
      <c r="A7" s="83" t="s">
        <v>31</v>
      </c>
      <c r="B7" s="84"/>
      <c r="C7" s="65">
        <f>C5+C6</f>
        <v>162.5</v>
      </c>
      <c r="D7" s="57"/>
      <c r="E7" s="58"/>
    </row>
    <row r="8" spans="1:5" ht="13.5" thickBot="1" x14ac:dyDescent="0.25">
      <c r="A8" s="1"/>
      <c r="B8" s="1"/>
      <c r="C8" s="1"/>
      <c r="D8" s="36"/>
    </row>
    <row r="9" spans="1:5" ht="18" x14ac:dyDescent="0.25">
      <c r="A9" s="68" t="s">
        <v>18</v>
      </c>
      <c r="B9" s="69"/>
      <c r="C9" s="70"/>
      <c r="D9" s="37"/>
    </row>
    <row r="10" spans="1:5" ht="18.75" x14ac:dyDescent="0.2">
      <c r="A10" s="85" t="s">
        <v>24</v>
      </c>
      <c r="B10" s="86"/>
      <c r="C10" s="51">
        <v>0.5</v>
      </c>
      <c r="D10" s="38"/>
    </row>
    <row r="11" spans="1:5" ht="19.5" thickBot="1" x14ac:dyDescent="0.25">
      <c r="A11" s="87" t="s">
        <v>25</v>
      </c>
      <c r="B11" s="88"/>
      <c r="C11" s="55">
        <v>1</v>
      </c>
      <c r="D11" s="38"/>
    </row>
    <row r="12" spans="1:5" ht="18.75" thickBot="1" x14ac:dyDescent="0.3">
      <c r="A12" s="2"/>
      <c r="B12" s="1"/>
      <c r="C12" s="3"/>
      <c r="D12" s="39"/>
    </row>
    <row r="13" spans="1:5" ht="18" x14ac:dyDescent="0.25">
      <c r="A13" s="71" t="s">
        <v>10</v>
      </c>
      <c r="B13" s="72"/>
      <c r="C13" s="73"/>
      <c r="D13" s="37"/>
    </row>
    <row r="14" spans="1:5" ht="18.75" x14ac:dyDescent="0.2">
      <c r="A14" s="89" t="s">
        <v>27</v>
      </c>
      <c r="B14" s="90"/>
      <c r="C14" s="48">
        <v>0.56999999999999995</v>
      </c>
      <c r="D14" s="38"/>
    </row>
    <row r="15" spans="1:5" ht="18.75" x14ac:dyDescent="0.2">
      <c r="A15" s="89" t="s">
        <v>28</v>
      </c>
      <c r="B15" s="90"/>
      <c r="C15" s="48">
        <v>0.99</v>
      </c>
      <c r="D15" s="38"/>
    </row>
    <row r="16" spans="1:5" ht="19.5" thickBot="1" x14ac:dyDescent="0.3">
      <c r="A16" s="91" t="s">
        <v>29</v>
      </c>
      <c r="B16" s="92"/>
      <c r="C16" s="49">
        <v>1.56</v>
      </c>
      <c r="D16" s="38"/>
    </row>
    <row r="17" spans="1:8" ht="13.5" thickBot="1" x14ac:dyDescent="0.25">
      <c r="A17" s="1"/>
      <c r="B17" s="1"/>
      <c r="C17" s="1"/>
      <c r="D17" s="36"/>
    </row>
    <row r="18" spans="1:8" ht="18" x14ac:dyDescent="0.25">
      <c r="A18" s="79" t="s">
        <v>8</v>
      </c>
      <c r="B18" s="80"/>
      <c r="C18" s="81"/>
      <c r="D18" s="37"/>
      <c r="F18" s="66" t="s">
        <v>17</v>
      </c>
      <c r="G18" s="67"/>
      <c r="H18" s="9"/>
    </row>
    <row r="19" spans="1:8" ht="15.75" x14ac:dyDescent="0.2">
      <c r="A19" s="30"/>
      <c r="B19" s="6" t="s">
        <v>0</v>
      </c>
      <c r="C19" s="31" t="s">
        <v>11</v>
      </c>
      <c r="D19" s="40"/>
      <c r="F19" s="16"/>
      <c r="G19" s="17"/>
    </row>
    <row r="20" spans="1:8" ht="15" x14ac:dyDescent="0.2">
      <c r="A20" s="30" t="s">
        <v>13</v>
      </c>
      <c r="B20" s="7">
        <f>C5/C7</f>
        <v>0.77353846153846151</v>
      </c>
      <c r="C20" s="32">
        <f>C6/C7</f>
        <v>0.22646153846153844</v>
      </c>
      <c r="D20" s="41"/>
      <c r="F20" s="16"/>
      <c r="G20" s="17"/>
    </row>
    <row r="21" spans="1:8" ht="15" x14ac:dyDescent="0.2">
      <c r="A21" s="10" t="s">
        <v>1</v>
      </c>
      <c r="B21" s="8">
        <f>IF(C7&gt;100, 100*B20, C7*B20)</f>
        <v>77.353846153846149</v>
      </c>
      <c r="C21" s="12">
        <f>IF(C7&gt;100, 100*C20, C7*C20)</f>
        <v>22.646153846153844</v>
      </c>
      <c r="D21" s="42"/>
      <c r="F21" s="18" t="s">
        <v>14</v>
      </c>
      <c r="G21" s="52">
        <f>IF(C7&gt;100, 100, C7)</f>
        <v>100</v>
      </c>
    </row>
    <row r="22" spans="1:8" ht="15" x14ac:dyDescent="0.2">
      <c r="A22" s="10" t="s">
        <v>2</v>
      </c>
      <c r="B22" s="8">
        <f>IF(C7&gt;600, 500*B20, IF(C7&lt;100, 0, (C7-100)*B20))</f>
        <v>48.346153846153847</v>
      </c>
      <c r="C22" s="33">
        <f>IF(C7&gt;600, 500*C20, IF(C7&lt;100, 0, (C7-100)*C20))</f>
        <v>14.153846153846152</v>
      </c>
      <c r="D22" s="43"/>
      <c r="F22" s="18" t="s">
        <v>15</v>
      </c>
      <c r="G22" s="52">
        <f>IF(C7&gt;600, 500, IF(C7&lt;100, 0, (C7-100)))</f>
        <v>62.5</v>
      </c>
    </row>
    <row r="23" spans="1:8" ht="15" x14ac:dyDescent="0.2">
      <c r="A23" s="10" t="s">
        <v>3</v>
      </c>
      <c r="B23" s="8">
        <f>IF(C7&gt;600, (C7-600)*B20, 0)</f>
        <v>0</v>
      </c>
      <c r="C23" s="12">
        <f>IF(C7&gt;600, (C7-600)*C20, 0)</f>
        <v>0</v>
      </c>
      <c r="D23" s="42"/>
      <c r="F23" s="18" t="s">
        <v>16</v>
      </c>
      <c r="G23" s="52">
        <f>IF(C7&gt;600, (C7-600), 0)</f>
        <v>0</v>
      </c>
    </row>
    <row r="24" spans="1:8" ht="15" x14ac:dyDescent="0.2">
      <c r="A24" s="30"/>
      <c r="B24" s="5"/>
      <c r="C24" s="11"/>
      <c r="D24" s="44"/>
      <c r="F24" s="19"/>
      <c r="G24" s="53"/>
    </row>
    <row r="25" spans="1:8" ht="15" x14ac:dyDescent="0.2">
      <c r="A25" s="10" t="s">
        <v>4</v>
      </c>
      <c r="B25" s="8">
        <f>C14*B21</f>
        <v>44.091692307692298</v>
      </c>
      <c r="C25" s="12">
        <f>C14*C21*0.5</f>
        <v>6.4541538461538446</v>
      </c>
      <c r="D25" s="42"/>
      <c r="F25" s="18" t="s">
        <v>4</v>
      </c>
      <c r="G25" s="52">
        <f>C14*G21</f>
        <v>56.999999999999993</v>
      </c>
    </row>
    <row r="26" spans="1:8" ht="15" x14ac:dyDescent="0.2">
      <c r="A26" s="10" t="s">
        <v>6</v>
      </c>
      <c r="B26" s="8">
        <f>C15*B22</f>
        <v>47.862692307692306</v>
      </c>
      <c r="C26" s="12">
        <f>C15*C22*0.5</f>
        <v>7.0061538461538451</v>
      </c>
      <c r="D26" s="42"/>
      <c r="F26" s="18" t="s">
        <v>6</v>
      </c>
      <c r="G26" s="52">
        <f>C15*G22</f>
        <v>61.875</v>
      </c>
    </row>
    <row r="27" spans="1:8" ht="15.75" thickBot="1" x14ac:dyDescent="0.25">
      <c r="A27" s="10" t="s">
        <v>5</v>
      </c>
      <c r="B27" s="8">
        <f>C16*B23</f>
        <v>0</v>
      </c>
      <c r="C27" s="12">
        <f>C16*C23*0.5</f>
        <v>0</v>
      </c>
      <c r="D27" s="42"/>
      <c r="F27" s="20" t="s">
        <v>5</v>
      </c>
      <c r="G27" s="54">
        <f>C16*G23</f>
        <v>0</v>
      </c>
    </row>
    <row r="28" spans="1:8" ht="15" x14ac:dyDescent="0.2">
      <c r="A28" s="30"/>
      <c r="B28" s="8"/>
      <c r="C28" s="12"/>
      <c r="D28" s="42"/>
      <c r="F28" s="21"/>
      <c r="G28" s="21"/>
    </row>
    <row r="29" spans="1:8" ht="15.75" thickBot="1" x14ac:dyDescent="0.25">
      <c r="A29" s="13" t="s">
        <v>7</v>
      </c>
      <c r="B29" s="34">
        <f>SUM(B25:B28)</f>
        <v>91.954384615384612</v>
      </c>
      <c r="C29" s="14">
        <f>SUM(C25:C28)</f>
        <v>13.460307692307691</v>
      </c>
      <c r="D29" s="42"/>
      <c r="F29" s="21"/>
      <c r="G29" s="21"/>
    </row>
    <row r="30" spans="1:8" ht="15.75" thickBot="1" x14ac:dyDescent="0.25">
      <c r="A30" s="4"/>
      <c r="B30" s="4"/>
      <c r="C30" s="4"/>
      <c r="D30" s="45"/>
      <c r="F30" s="21"/>
      <c r="G30" s="21"/>
    </row>
    <row r="31" spans="1:8" ht="15.75" thickBot="1" x14ac:dyDescent="0.25">
      <c r="A31" s="22" t="s">
        <v>12</v>
      </c>
      <c r="B31" s="35">
        <f>B29+C29</f>
        <v>105.41469230769231</v>
      </c>
      <c r="C31" s="23"/>
      <c r="D31" s="46"/>
      <c r="E31" s="24"/>
      <c r="F31" s="25"/>
      <c r="G31" s="26">
        <f>SUM(G25:G30)</f>
        <v>118.875</v>
      </c>
    </row>
    <row r="32" spans="1:8" ht="13.5" thickBot="1" x14ac:dyDescent="0.25"/>
    <row r="33" spans="1:2" ht="15.75" thickBot="1" x14ac:dyDescent="0.25">
      <c r="A33" s="22" t="s">
        <v>32</v>
      </c>
      <c r="B33" s="27">
        <f>G31/B31-1</f>
        <v>0.1276891047883415</v>
      </c>
    </row>
    <row r="34" spans="1:2" ht="13.5" thickBot="1" x14ac:dyDescent="0.25"/>
    <row r="35" spans="1:2" ht="15.75" thickBot="1" x14ac:dyDescent="0.25">
      <c r="A35" s="22" t="s">
        <v>33</v>
      </c>
      <c r="B35" s="60">
        <f>G31-B31</f>
        <v>13.460307692307694</v>
      </c>
    </row>
  </sheetData>
  <mergeCells count="14">
    <mergeCell ref="F18:G18"/>
    <mergeCell ref="A9:C9"/>
    <mergeCell ref="A2:E2"/>
    <mergeCell ref="A1:E1"/>
    <mergeCell ref="C3:E3"/>
    <mergeCell ref="A13:C13"/>
    <mergeCell ref="A18:C18"/>
    <mergeCell ref="A5:A6"/>
    <mergeCell ref="A7:B7"/>
    <mergeCell ref="A10:B10"/>
    <mergeCell ref="A11:B11"/>
    <mergeCell ref="A14:B14"/>
    <mergeCell ref="A15:B15"/>
    <mergeCell ref="A16:B16"/>
  </mergeCells>
  <phoneticPr fontId="2" type="noConversion"/>
  <pageMargins left="0.75" right="0.75" top="0.42" bottom="1" header="0.23" footer="0.5"/>
  <pageSetup paperSize="9" scale="91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2016-03-12T17:29:37Z</dcterms:created>
  <dcterms:modified xsi:type="dcterms:W3CDTF">2016-05-20T05:56:48Z</dcterms:modified>
</cp:coreProperties>
</file>